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5876" windowHeight="6012"/>
  </bookViews>
  <sheets>
    <sheet name="Feuil1" sheetId="1" r:id="rId1"/>
    <sheet name="Feuil2" sheetId="2" r:id="rId2"/>
    <sheet name="Feuil3" sheetId="3" r:id="rId3"/>
  </sheets>
  <definedNames>
    <definedName name="solver_adj" localSheetId="0" hidden="1">Feuil1!$K$4:$N$13,Feuil1!$F$4:$F$13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Feuil1!$F$14</definedName>
    <definedName name="solver_lhs10" localSheetId="0" hidden="1">Feuil1!$O$8</definedName>
    <definedName name="solver_lhs11" localSheetId="0" hidden="1">Feuil1!$O$9</definedName>
    <definedName name="solver_lhs12" localSheetId="0" hidden="1">Feuil1!$S$14</definedName>
    <definedName name="solver_lhs13" localSheetId="0" hidden="1">Feuil1!$S$14</definedName>
    <definedName name="solver_lhs2" localSheetId="0" hidden="1">Feuil1!$O$10</definedName>
    <definedName name="solver_lhs3" localSheetId="0" hidden="1">Feuil1!$O$11</definedName>
    <definedName name="solver_lhs4" localSheetId="0" hidden="1">Feuil1!$O$12</definedName>
    <definedName name="solver_lhs5" localSheetId="0" hidden="1">Feuil1!$O$13</definedName>
    <definedName name="solver_lhs6" localSheetId="0" hidden="1">Feuil1!$O$4</definedName>
    <definedName name="solver_lhs7" localSheetId="0" hidden="1">Feuil1!$O$5</definedName>
    <definedName name="solver_lhs8" localSheetId="0" hidden="1">Feuil1!$O$6</definedName>
    <definedName name="solver_lhs9" localSheetId="0" hidden="1">Feuil1!$O$7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13</definedName>
    <definedName name="solver_nwt" localSheetId="0" hidden="1">1</definedName>
    <definedName name="solver_opt" localSheetId="0" hidden="1">Feuil1!$K$17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10" localSheetId="0" hidden="1">2</definedName>
    <definedName name="solver_rel11" localSheetId="0" hidden="1">2</definedName>
    <definedName name="solver_rel12" localSheetId="0" hidden="1">1</definedName>
    <definedName name="solver_rel13" localSheetId="0" hidden="1">3</definedName>
    <definedName name="solver_rel2" localSheetId="0" hidden="1">2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1" localSheetId="0" hidden="1">100%</definedName>
    <definedName name="solver_rhs10" localSheetId="0" hidden="1">100%</definedName>
    <definedName name="solver_rhs11" localSheetId="0" hidden="1">100%</definedName>
    <definedName name="solver_rhs12" localSheetId="0" hidden="1">200</definedName>
    <definedName name="solver_rhs13" localSheetId="0" hidden="1">100</definedName>
    <definedName name="solver_rhs2" localSheetId="0" hidden="1">100%</definedName>
    <definedName name="solver_rhs3" localSheetId="0" hidden="1">100%</definedName>
    <definedName name="solver_rhs4" localSheetId="0" hidden="1">100%</definedName>
    <definedName name="solver_rhs5" localSheetId="0" hidden="1">100%</definedName>
    <definedName name="solver_rhs6" localSheetId="0" hidden="1">100%</definedName>
    <definedName name="solver_rhs7" localSheetId="0" hidden="1">100%</definedName>
    <definedName name="solver_rhs8" localSheetId="0" hidden="1">100%</definedName>
    <definedName name="solver_rhs9" localSheetId="0" hidden="1">100%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11" i="1"/>
  <c r="J12" i="1"/>
  <c r="J13" i="1"/>
  <c r="J4" i="1"/>
  <c r="O5" i="1" l="1"/>
  <c r="O6" i="1"/>
  <c r="O7" i="1"/>
  <c r="O8" i="1"/>
  <c r="O9" i="1"/>
  <c r="O10" i="1"/>
  <c r="O11" i="1"/>
  <c r="O12" i="1"/>
  <c r="O13" i="1"/>
  <c r="O4" i="1"/>
  <c r="G5" i="1"/>
  <c r="G6" i="1"/>
  <c r="G7" i="1"/>
  <c r="G8" i="1"/>
  <c r="G9" i="1"/>
  <c r="J9" i="1" s="1"/>
  <c r="G10" i="1"/>
  <c r="J10" i="1" s="1"/>
  <c r="G11" i="1"/>
  <c r="G12" i="1"/>
  <c r="G13" i="1"/>
  <c r="G4" i="1"/>
  <c r="F14" i="1"/>
  <c r="I5" i="1"/>
  <c r="P5" i="1" s="1"/>
  <c r="I6" i="1"/>
  <c r="P6" i="1" s="1"/>
  <c r="I7" i="1"/>
  <c r="P7" i="1" s="1"/>
  <c r="I8" i="1"/>
  <c r="P8" i="1" s="1"/>
  <c r="I9" i="1"/>
  <c r="P9" i="1" s="1"/>
  <c r="I10" i="1"/>
  <c r="P10" i="1" s="1"/>
  <c r="I11" i="1"/>
  <c r="P11" i="1" s="1"/>
  <c r="I12" i="1"/>
  <c r="P12" i="1" s="1"/>
  <c r="I13" i="1"/>
  <c r="P13" i="1" s="1"/>
  <c r="I4" i="1"/>
  <c r="P4" i="1" s="1"/>
  <c r="S13" i="1" l="1"/>
  <c r="T13" i="1" s="1"/>
  <c r="S9" i="1"/>
  <c r="T9" i="1" s="1"/>
  <c r="S5" i="1"/>
  <c r="T5" i="1" s="1"/>
  <c r="S12" i="1"/>
  <c r="T12" i="1" s="1"/>
  <c r="S8" i="1"/>
  <c r="T8" i="1" s="1"/>
  <c r="S11" i="1"/>
  <c r="T11" i="1" s="1"/>
  <c r="S7" i="1"/>
  <c r="T7" i="1" s="1"/>
  <c r="S10" i="1"/>
  <c r="T10" i="1" s="1"/>
  <c r="S6" i="1"/>
  <c r="T6" i="1" s="1"/>
  <c r="S4" i="1"/>
  <c r="T4" i="1" s="1"/>
  <c r="G14" i="1"/>
  <c r="G15" i="1" s="1"/>
  <c r="H15" i="1" s="1"/>
  <c r="J14" i="1" l="1"/>
  <c r="T14" i="1"/>
  <c r="S14" i="1"/>
  <c r="P14" i="1"/>
  <c r="K17" i="1" l="1"/>
</calcChain>
</file>

<file path=xl/sharedStrings.xml><?xml version="1.0" encoding="utf-8"?>
<sst xmlns="http://schemas.openxmlformats.org/spreadsheetml/2006/main" count="40" uniqueCount="39">
  <si>
    <t>Surface totale</t>
  </si>
  <si>
    <t>m2</t>
  </si>
  <si>
    <t>legume1</t>
  </si>
  <si>
    <t>legume2</t>
  </si>
  <si>
    <t>legume3</t>
  </si>
  <si>
    <t>legume4</t>
  </si>
  <si>
    <t>legume5</t>
  </si>
  <si>
    <t>legume6</t>
  </si>
  <si>
    <t>legume7</t>
  </si>
  <si>
    <t>legume8</t>
  </si>
  <si>
    <t>legume9</t>
  </si>
  <si>
    <t>legume10</t>
  </si>
  <si>
    <t>Surface cultivée</t>
  </si>
  <si>
    <t>CA</t>
  </si>
  <si>
    <t>coutMO</t>
  </si>
  <si>
    <t>TxHorMO</t>
  </si>
  <si>
    <t>euros/h</t>
  </si>
  <si>
    <t>Total</t>
  </si>
  <si>
    <t>qte</t>
  </si>
  <si>
    <t>Rdt Unit/m2</t>
  </si>
  <si>
    <t>écart</t>
  </si>
  <si>
    <t>total</t>
  </si>
  <si>
    <t>Surface cultivée en m2</t>
  </si>
  <si>
    <t>Temps total en heures pour la surface</t>
  </si>
  <si>
    <t>Totaux</t>
  </si>
  <si>
    <t>Bilan</t>
  </si>
  <si>
    <t>Produits</t>
  </si>
  <si>
    <t>prixUnit grossiste</t>
  </si>
  <si>
    <t>prixUnit pannier</t>
  </si>
  <si>
    <t>prixUnit biocoop</t>
  </si>
  <si>
    <t>prixUnit Epicerie</t>
  </si>
  <si>
    <t>prct grossiste</t>
  </si>
  <si>
    <t>prct biocoop</t>
  </si>
  <si>
    <t>prct épicerie</t>
  </si>
  <si>
    <t>prct particulier</t>
  </si>
  <si>
    <t>prct TOT</t>
  </si>
  <si>
    <t>TempsPassé semis min/m2</t>
  </si>
  <si>
    <t>TempsPassé recolte  min/m2</t>
  </si>
  <si>
    <t>Cout de mécanisation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</si>
</sst>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2" borderId="1" xfId="0" applyFill="1" applyBorder="1"/>
    <xf numFmtId="44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  <xf numFmtId="0" fontId="2" fillId="0" borderId="1" xfId="0" applyFont="1" applyBorder="1"/>
    <xf numFmtId="0" fontId="2" fillId="0" borderId="0" xfId="0" applyFont="1"/>
    <xf numFmtId="2" fontId="0" fillId="2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9" fontId="0" fillId="0" borderId="0" xfId="0" applyNumberFormat="1" applyBorder="1"/>
    <xf numFmtId="44" fontId="0" fillId="0" borderId="0" xfId="0" applyNumberFormat="1" applyBorder="1"/>
    <xf numFmtId="0" fontId="2" fillId="0" borderId="0" xfId="0" applyFont="1" applyBorder="1"/>
    <xf numFmtId="1" fontId="0" fillId="0" borderId="1" xfId="0" applyNumberFormat="1" applyBorder="1"/>
    <xf numFmtId="1" fontId="0" fillId="0" borderId="0" xfId="0" applyNumberFormat="1" applyBorder="1"/>
    <xf numFmtId="1" fontId="0" fillId="0" borderId="0" xfId="0" applyNumberFormat="1"/>
    <xf numFmtId="44" fontId="2" fillId="2" borderId="0" xfId="1" applyFont="1" applyFill="1" applyBorder="1"/>
    <xf numFmtId="0" fontId="0" fillId="0" borderId="1" xfId="0" applyFill="1" applyBorder="1"/>
    <xf numFmtId="0" fontId="0" fillId="0" borderId="0" xfId="0" applyFill="1" applyBorder="1"/>
    <xf numFmtId="2" fontId="0" fillId="0" borderId="0" xfId="0" applyNumberFormat="1" applyFill="1" applyBorder="1"/>
    <xf numFmtId="9" fontId="0" fillId="3" borderId="1" xfId="0" applyNumberFormat="1" applyFill="1" applyBorder="1"/>
    <xf numFmtId="9" fontId="0" fillId="0" borderId="1" xfId="0" applyNumberFormat="1" applyFill="1" applyBorder="1"/>
    <xf numFmtId="44" fontId="0" fillId="4" borderId="1" xfId="1" applyFont="1" applyFill="1" applyBorder="1"/>
    <xf numFmtId="44" fontId="0" fillId="0" borderId="0" xfId="1" applyFont="1" applyBorder="1"/>
  </cellXfs>
  <cellStyles count="2">
    <cellStyle name="Monétaire" xfId="1" builtinId="4"/>
    <cellStyle name="Normal" xfId="0" builtinId="0"/>
  </cellStyles>
  <dxfs count="1"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J9" sqref="J9"/>
    </sheetView>
  </sheetViews>
  <sheetFormatPr baseColWidth="10" defaultRowHeight="14.4" x14ac:dyDescent="0.3"/>
  <cols>
    <col min="1" max="1" width="12.44140625" bestFit="1" customWidth="1"/>
    <col min="2" max="3" width="8.44140625" bestFit="1" customWidth="1"/>
    <col min="4" max="4" width="8.88671875" bestFit="1" customWidth="1"/>
    <col min="5" max="5" width="8.44140625" bestFit="1" customWidth="1"/>
    <col min="6" max="7" width="8.88671875" customWidth="1"/>
    <col min="8" max="8" width="15.33203125" bestFit="1" customWidth="1"/>
    <col min="9" max="9" width="6.6640625" bestFit="1" customWidth="1"/>
    <col min="10" max="10" width="12" customWidth="1"/>
    <col min="11" max="11" width="11.6640625" bestFit="1" customWidth="1"/>
    <col min="12" max="12" width="7.77734375" customWidth="1"/>
    <col min="13" max="13" width="8.77734375" customWidth="1"/>
    <col min="14" max="15" width="7.88671875" customWidth="1"/>
    <col min="16" max="16" width="11.6640625" bestFit="1" customWidth="1"/>
    <col min="17" max="17" width="12.21875" bestFit="1" customWidth="1"/>
    <col min="18" max="19" width="12.5546875" customWidth="1"/>
  </cols>
  <sheetData>
    <row r="1" spans="1:20" x14ac:dyDescent="0.3">
      <c r="A1" s="7" t="s">
        <v>0</v>
      </c>
      <c r="B1" s="3">
        <v>1000</v>
      </c>
      <c r="C1" s="7" t="s">
        <v>1</v>
      </c>
      <c r="D1" s="7" t="s">
        <v>15</v>
      </c>
      <c r="E1" s="5">
        <v>12</v>
      </c>
      <c r="F1" s="7" t="s">
        <v>16</v>
      </c>
      <c r="G1" s="14"/>
    </row>
    <row r="2" spans="1:20" x14ac:dyDescent="0.3">
      <c r="A2" s="14"/>
      <c r="B2" s="14"/>
      <c r="C2" s="14"/>
      <c r="D2" s="14"/>
      <c r="E2" s="14"/>
      <c r="F2" s="14"/>
      <c r="G2" s="14"/>
    </row>
    <row r="3" spans="1:20" ht="57.6" x14ac:dyDescent="0.3">
      <c r="A3" s="10" t="s">
        <v>26</v>
      </c>
      <c r="B3" s="10" t="s">
        <v>27</v>
      </c>
      <c r="C3" s="10" t="s">
        <v>29</v>
      </c>
      <c r="D3" s="10" t="s">
        <v>30</v>
      </c>
      <c r="E3" s="10" t="s">
        <v>28</v>
      </c>
      <c r="F3" s="10" t="s">
        <v>12</v>
      </c>
      <c r="G3" s="10" t="s">
        <v>22</v>
      </c>
      <c r="H3" s="10" t="s">
        <v>19</v>
      </c>
      <c r="I3" s="10" t="s">
        <v>18</v>
      </c>
      <c r="J3" s="10" t="s">
        <v>38</v>
      </c>
      <c r="K3" s="10" t="s">
        <v>31</v>
      </c>
      <c r="L3" s="10" t="s">
        <v>32</v>
      </c>
      <c r="M3" s="10" t="s">
        <v>33</v>
      </c>
      <c r="N3" s="10" t="s">
        <v>34</v>
      </c>
      <c r="O3" s="10" t="s">
        <v>35</v>
      </c>
      <c r="P3" s="10" t="s">
        <v>13</v>
      </c>
      <c r="Q3" s="10" t="s">
        <v>36</v>
      </c>
      <c r="R3" s="10" t="s">
        <v>37</v>
      </c>
      <c r="S3" s="10" t="s">
        <v>23</v>
      </c>
      <c r="T3" s="10" t="s">
        <v>14</v>
      </c>
    </row>
    <row r="4" spans="1:20" x14ac:dyDescent="0.3">
      <c r="A4" s="2" t="s">
        <v>2</v>
      </c>
      <c r="B4" s="6">
        <v>5</v>
      </c>
      <c r="C4" s="6">
        <v>6</v>
      </c>
      <c r="D4" s="6">
        <v>7</v>
      </c>
      <c r="E4" s="6">
        <v>15</v>
      </c>
      <c r="F4" s="22">
        <v>0.05</v>
      </c>
      <c r="G4" s="15">
        <f>F4*$B$1</f>
        <v>50</v>
      </c>
      <c r="H4" s="9">
        <v>1</v>
      </c>
      <c r="I4" s="2">
        <f>H4*F4*$B$1</f>
        <v>50</v>
      </c>
      <c r="J4" s="24">
        <f>IF(G4&gt;250,1000,0)</f>
        <v>0</v>
      </c>
      <c r="K4" s="22">
        <v>0.2</v>
      </c>
      <c r="L4" s="22">
        <v>0.3</v>
      </c>
      <c r="M4" s="22">
        <v>0.4</v>
      </c>
      <c r="N4" s="22">
        <v>0.1</v>
      </c>
      <c r="O4" s="23">
        <f>SUM(K4:N4)</f>
        <v>1</v>
      </c>
      <c r="P4" s="4">
        <f>SUMPRODUCT(B4:E4,K4:N4)*I4</f>
        <v>355</v>
      </c>
      <c r="Q4" s="3">
        <v>5</v>
      </c>
      <c r="R4" s="3">
        <v>6</v>
      </c>
      <c r="S4" s="19">
        <f t="shared" ref="S4:S13" si="0">ROUND(SUM(Q4:R4)*G4/60,1)</f>
        <v>9.1999999999999993</v>
      </c>
      <c r="T4" s="4">
        <f>S4*$E$1</f>
        <v>110.39999999999999</v>
      </c>
    </row>
    <row r="5" spans="1:20" x14ac:dyDescent="0.3">
      <c r="A5" s="2" t="s">
        <v>3</v>
      </c>
      <c r="B5" s="6">
        <v>5</v>
      </c>
      <c r="C5" s="6">
        <v>6</v>
      </c>
      <c r="D5" s="6">
        <v>7</v>
      </c>
      <c r="E5" s="6">
        <v>12</v>
      </c>
      <c r="F5" s="22">
        <v>0.1</v>
      </c>
      <c r="G5" s="15">
        <f t="shared" ref="G5:G13" si="1">F5*$B$1</f>
        <v>100</v>
      </c>
      <c r="H5" s="9">
        <v>2</v>
      </c>
      <c r="I5" s="2">
        <f t="shared" ref="I5:I13" si="2">H5*F5*$B$1</f>
        <v>200</v>
      </c>
      <c r="J5" s="24">
        <f t="shared" ref="J5:J13" si="3">IF(G5&gt;250,1000,0)</f>
        <v>0</v>
      </c>
      <c r="K5" s="22">
        <v>0.2</v>
      </c>
      <c r="L5" s="22">
        <v>0.3</v>
      </c>
      <c r="M5" s="22">
        <v>0.4</v>
      </c>
      <c r="N5" s="22">
        <v>0.1</v>
      </c>
      <c r="O5" s="23">
        <f t="shared" ref="O5:O13" si="4">SUM(K5:N5)</f>
        <v>1</v>
      </c>
      <c r="P5" s="4">
        <f t="shared" ref="P5:P13" si="5">SUMPRODUCT(B5:E5,K5:N5)*I5</f>
        <v>1360</v>
      </c>
      <c r="Q5" s="3">
        <v>6</v>
      </c>
      <c r="R5" s="3">
        <v>5</v>
      </c>
      <c r="S5" s="19">
        <f t="shared" si="0"/>
        <v>18.3</v>
      </c>
      <c r="T5" s="4">
        <f t="shared" ref="T5:T13" si="6">S5*$E$1</f>
        <v>219.60000000000002</v>
      </c>
    </row>
    <row r="6" spans="1:20" x14ac:dyDescent="0.3">
      <c r="A6" s="2" t="s">
        <v>4</v>
      </c>
      <c r="B6" s="6">
        <v>5</v>
      </c>
      <c r="C6" s="6">
        <v>6</v>
      </c>
      <c r="D6" s="6">
        <v>7</v>
      </c>
      <c r="E6" s="6">
        <v>13</v>
      </c>
      <c r="F6" s="22">
        <v>0.03</v>
      </c>
      <c r="G6" s="15">
        <f t="shared" si="1"/>
        <v>30</v>
      </c>
      <c r="H6" s="9">
        <v>2.5</v>
      </c>
      <c r="I6" s="2">
        <f t="shared" si="2"/>
        <v>75</v>
      </c>
      <c r="J6" s="24">
        <f t="shared" si="3"/>
        <v>0</v>
      </c>
      <c r="K6" s="22">
        <v>0.2</v>
      </c>
      <c r="L6" s="22">
        <v>0.3</v>
      </c>
      <c r="M6" s="22">
        <v>0.4</v>
      </c>
      <c r="N6" s="22">
        <v>0.1</v>
      </c>
      <c r="O6" s="23">
        <f t="shared" si="4"/>
        <v>1</v>
      </c>
      <c r="P6" s="4">
        <f t="shared" si="5"/>
        <v>517.5</v>
      </c>
      <c r="Q6" s="3">
        <v>5</v>
      </c>
      <c r="R6" s="3">
        <v>5</v>
      </c>
      <c r="S6" s="19">
        <f t="shared" si="0"/>
        <v>5</v>
      </c>
      <c r="T6" s="4">
        <f t="shared" si="6"/>
        <v>60</v>
      </c>
    </row>
    <row r="7" spans="1:20" x14ac:dyDescent="0.3">
      <c r="A7" s="2" t="s">
        <v>5</v>
      </c>
      <c r="B7" s="6">
        <v>5</v>
      </c>
      <c r="C7" s="6">
        <v>6</v>
      </c>
      <c r="D7" s="6">
        <v>7</v>
      </c>
      <c r="E7" s="6">
        <v>9</v>
      </c>
      <c r="F7" s="22">
        <v>0.04</v>
      </c>
      <c r="G7" s="15">
        <f t="shared" si="1"/>
        <v>40</v>
      </c>
      <c r="H7" s="9">
        <v>4</v>
      </c>
      <c r="I7" s="2">
        <f t="shared" si="2"/>
        <v>160</v>
      </c>
      <c r="J7" s="24">
        <f t="shared" si="3"/>
        <v>0</v>
      </c>
      <c r="K7" s="22">
        <v>0.2</v>
      </c>
      <c r="L7" s="22">
        <v>0.3</v>
      </c>
      <c r="M7" s="22">
        <v>0.4</v>
      </c>
      <c r="N7" s="22">
        <v>0.1</v>
      </c>
      <c r="O7" s="23">
        <f t="shared" si="4"/>
        <v>1</v>
      </c>
      <c r="P7" s="4">
        <f t="shared" si="5"/>
        <v>1040</v>
      </c>
      <c r="Q7" s="3">
        <v>5</v>
      </c>
      <c r="R7" s="3">
        <v>6</v>
      </c>
      <c r="S7" s="19">
        <f t="shared" si="0"/>
        <v>7.3</v>
      </c>
      <c r="T7" s="4">
        <f t="shared" si="6"/>
        <v>87.6</v>
      </c>
    </row>
    <row r="8" spans="1:20" x14ac:dyDescent="0.3">
      <c r="A8" s="2" t="s">
        <v>6</v>
      </c>
      <c r="B8" s="6">
        <v>5</v>
      </c>
      <c r="C8" s="6">
        <v>6</v>
      </c>
      <c r="D8" s="6">
        <v>7</v>
      </c>
      <c r="E8" s="6">
        <v>11</v>
      </c>
      <c r="F8" s="22">
        <v>0.03</v>
      </c>
      <c r="G8" s="15">
        <f t="shared" si="1"/>
        <v>30</v>
      </c>
      <c r="H8" s="9">
        <v>2.5</v>
      </c>
      <c r="I8" s="2">
        <f t="shared" si="2"/>
        <v>75</v>
      </c>
      <c r="J8" s="24">
        <f t="shared" si="3"/>
        <v>0</v>
      </c>
      <c r="K8" s="22">
        <v>0.2</v>
      </c>
      <c r="L8" s="22">
        <v>0.3</v>
      </c>
      <c r="M8" s="22">
        <v>0.4</v>
      </c>
      <c r="N8" s="22">
        <v>0.1</v>
      </c>
      <c r="O8" s="23">
        <f t="shared" si="4"/>
        <v>1</v>
      </c>
      <c r="P8" s="4">
        <f t="shared" si="5"/>
        <v>502.49999999999994</v>
      </c>
      <c r="Q8" s="3">
        <v>6</v>
      </c>
      <c r="R8" s="3">
        <v>5</v>
      </c>
      <c r="S8" s="19">
        <f t="shared" si="0"/>
        <v>5.5</v>
      </c>
      <c r="T8" s="4">
        <f t="shared" si="6"/>
        <v>66</v>
      </c>
    </row>
    <row r="9" spans="1:20" x14ac:dyDescent="0.3">
      <c r="A9" s="2" t="s">
        <v>7</v>
      </c>
      <c r="B9" s="6">
        <v>1</v>
      </c>
      <c r="C9" s="6">
        <v>2</v>
      </c>
      <c r="D9" s="6">
        <v>3</v>
      </c>
      <c r="E9" s="6">
        <v>4</v>
      </c>
      <c r="F9" s="22">
        <v>0.3</v>
      </c>
      <c r="G9" s="15">
        <f t="shared" si="1"/>
        <v>300</v>
      </c>
      <c r="H9" s="9">
        <v>8.75</v>
      </c>
      <c r="I9" s="2">
        <f t="shared" si="2"/>
        <v>2625</v>
      </c>
      <c r="J9" s="24">
        <f t="shared" si="3"/>
        <v>1000</v>
      </c>
      <c r="K9" s="22">
        <v>0.2</v>
      </c>
      <c r="L9" s="22">
        <v>0.3</v>
      </c>
      <c r="M9" s="22">
        <v>0.4</v>
      </c>
      <c r="N9" s="22">
        <v>0.1</v>
      </c>
      <c r="O9" s="23">
        <f t="shared" si="4"/>
        <v>1</v>
      </c>
      <c r="P9" s="4">
        <f t="shared" si="5"/>
        <v>6300</v>
      </c>
      <c r="Q9" s="3">
        <v>5</v>
      </c>
      <c r="R9" s="3">
        <v>5</v>
      </c>
      <c r="S9" s="19">
        <f t="shared" si="0"/>
        <v>50</v>
      </c>
      <c r="T9" s="4">
        <f t="shared" si="6"/>
        <v>600</v>
      </c>
    </row>
    <row r="10" spans="1:20" x14ac:dyDescent="0.3">
      <c r="A10" s="2" t="s">
        <v>8</v>
      </c>
      <c r="B10" s="6">
        <v>5</v>
      </c>
      <c r="C10" s="6">
        <v>6</v>
      </c>
      <c r="D10" s="6">
        <v>7</v>
      </c>
      <c r="E10" s="6">
        <v>16</v>
      </c>
      <c r="F10" s="22">
        <v>0.15</v>
      </c>
      <c r="G10" s="15">
        <f t="shared" si="1"/>
        <v>150</v>
      </c>
      <c r="H10" s="9">
        <v>1</v>
      </c>
      <c r="I10" s="2">
        <f t="shared" si="2"/>
        <v>150</v>
      </c>
      <c r="J10" s="24">
        <f t="shared" si="3"/>
        <v>0</v>
      </c>
      <c r="K10" s="22">
        <v>0.2</v>
      </c>
      <c r="L10" s="22">
        <v>0.3</v>
      </c>
      <c r="M10" s="22">
        <v>0.4</v>
      </c>
      <c r="N10" s="22">
        <v>0.1</v>
      </c>
      <c r="O10" s="23">
        <f t="shared" si="4"/>
        <v>1</v>
      </c>
      <c r="P10" s="4">
        <f t="shared" si="5"/>
        <v>1080</v>
      </c>
      <c r="Q10" s="3">
        <v>5</v>
      </c>
      <c r="R10" s="3">
        <v>6</v>
      </c>
      <c r="S10" s="19">
        <f t="shared" si="0"/>
        <v>27.5</v>
      </c>
      <c r="T10" s="4">
        <f t="shared" si="6"/>
        <v>330</v>
      </c>
    </row>
    <row r="11" spans="1:20" x14ac:dyDescent="0.3">
      <c r="A11" s="2" t="s">
        <v>9</v>
      </c>
      <c r="B11" s="6">
        <v>5</v>
      </c>
      <c r="C11" s="6">
        <v>6</v>
      </c>
      <c r="D11" s="6">
        <v>7</v>
      </c>
      <c r="E11" s="6">
        <v>22</v>
      </c>
      <c r="F11" s="22">
        <v>0.1</v>
      </c>
      <c r="G11" s="15">
        <f t="shared" si="1"/>
        <v>100</v>
      </c>
      <c r="H11" s="9">
        <v>2</v>
      </c>
      <c r="I11" s="2">
        <f t="shared" si="2"/>
        <v>200</v>
      </c>
      <c r="J11" s="24">
        <f t="shared" si="3"/>
        <v>0</v>
      </c>
      <c r="K11" s="22">
        <v>0.2</v>
      </c>
      <c r="L11" s="22">
        <v>0.3</v>
      </c>
      <c r="M11" s="22">
        <v>0.4</v>
      </c>
      <c r="N11" s="22">
        <v>0.1</v>
      </c>
      <c r="O11" s="23">
        <f t="shared" si="4"/>
        <v>1</v>
      </c>
      <c r="P11" s="4">
        <f t="shared" si="5"/>
        <v>1560</v>
      </c>
      <c r="Q11" s="3">
        <v>6</v>
      </c>
      <c r="R11" s="3">
        <v>5</v>
      </c>
      <c r="S11" s="19">
        <f t="shared" si="0"/>
        <v>18.3</v>
      </c>
      <c r="T11" s="4">
        <f t="shared" si="6"/>
        <v>219.60000000000002</v>
      </c>
    </row>
    <row r="12" spans="1:20" x14ac:dyDescent="0.3">
      <c r="A12" s="2" t="s">
        <v>10</v>
      </c>
      <c r="B12" s="6">
        <v>5</v>
      </c>
      <c r="C12" s="6">
        <v>6</v>
      </c>
      <c r="D12" s="6">
        <v>7</v>
      </c>
      <c r="E12" s="6">
        <v>36</v>
      </c>
      <c r="F12" s="22">
        <v>0.08</v>
      </c>
      <c r="G12" s="15">
        <f t="shared" si="1"/>
        <v>80</v>
      </c>
      <c r="H12" s="9">
        <v>3</v>
      </c>
      <c r="I12" s="2">
        <f t="shared" si="2"/>
        <v>240</v>
      </c>
      <c r="J12" s="24">
        <f t="shared" si="3"/>
        <v>0</v>
      </c>
      <c r="K12" s="22">
        <v>0.2</v>
      </c>
      <c r="L12" s="22">
        <v>0.3</v>
      </c>
      <c r="M12" s="22">
        <v>0.4</v>
      </c>
      <c r="N12" s="22">
        <v>0.1</v>
      </c>
      <c r="O12" s="23">
        <f t="shared" si="4"/>
        <v>1</v>
      </c>
      <c r="P12" s="4">
        <f t="shared" si="5"/>
        <v>2208</v>
      </c>
      <c r="Q12" s="3">
        <v>5</v>
      </c>
      <c r="R12" s="3">
        <v>7</v>
      </c>
      <c r="S12" s="19">
        <f t="shared" si="0"/>
        <v>16</v>
      </c>
      <c r="T12" s="4">
        <f t="shared" si="6"/>
        <v>192</v>
      </c>
    </row>
    <row r="13" spans="1:20" x14ac:dyDescent="0.3">
      <c r="A13" s="2" t="s">
        <v>11</v>
      </c>
      <c r="B13" s="6">
        <v>5</v>
      </c>
      <c r="C13" s="6">
        <v>6</v>
      </c>
      <c r="D13" s="6">
        <v>7</v>
      </c>
      <c r="E13" s="6">
        <v>8</v>
      </c>
      <c r="F13" s="22">
        <v>0.12</v>
      </c>
      <c r="G13" s="15">
        <f t="shared" si="1"/>
        <v>120</v>
      </c>
      <c r="H13" s="9">
        <v>4</v>
      </c>
      <c r="I13" s="2">
        <f t="shared" si="2"/>
        <v>480</v>
      </c>
      <c r="J13" s="24">
        <f t="shared" si="3"/>
        <v>0</v>
      </c>
      <c r="K13" s="22">
        <v>0.2</v>
      </c>
      <c r="L13" s="22">
        <v>0.3</v>
      </c>
      <c r="M13" s="22">
        <v>0.4</v>
      </c>
      <c r="N13" s="22">
        <v>0.1</v>
      </c>
      <c r="O13" s="23">
        <f t="shared" si="4"/>
        <v>1</v>
      </c>
      <c r="P13" s="4">
        <f t="shared" si="5"/>
        <v>3071.9999999999995</v>
      </c>
      <c r="Q13" s="3">
        <v>7</v>
      </c>
      <c r="R13" s="3">
        <v>8</v>
      </c>
      <c r="S13" s="19">
        <f t="shared" si="0"/>
        <v>30</v>
      </c>
      <c r="T13" s="4">
        <f t="shared" si="6"/>
        <v>360</v>
      </c>
    </row>
    <row r="14" spans="1:20" x14ac:dyDescent="0.3">
      <c r="A14" s="11"/>
      <c r="B14" s="11"/>
      <c r="C14" s="11"/>
      <c r="D14" s="11"/>
      <c r="E14" s="18" t="s">
        <v>21</v>
      </c>
      <c r="F14" s="12">
        <f>SUM(F4:F13)</f>
        <v>1</v>
      </c>
      <c r="G14" s="16">
        <f>SUM(G4:G13)</f>
        <v>1000</v>
      </c>
      <c r="H14" s="21" t="s">
        <v>1</v>
      </c>
      <c r="I14" s="14" t="s">
        <v>24</v>
      </c>
      <c r="J14" s="25">
        <f>SUM(J4:J13)</f>
        <v>1000</v>
      </c>
      <c r="K14" s="11"/>
      <c r="L14" s="11"/>
      <c r="M14" s="11"/>
      <c r="N14" s="11"/>
      <c r="O14" s="11"/>
      <c r="P14" s="13">
        <f>SUM(P4:P13)</f>
        <v>17995</v>
      </c>
      <c r="R14" s="8" t="s">
        <v>17</v>
      </c>
      <c r="S14" s="20">
        <f>SUM(S4:S13)</f>
        <v>187.1</v>
      </c>
      <c r="T14" s="1">
        <f>SUM(T4:T13)</f>
        <v>2245.1999999999998</v>
      </c>
    </row>
    <row r="15" spans="1:20" x14ac:dyDescent="0.3">
      <c r="F15" t="s">
        <v>20</v>
      </c>
      <c r="G15" s="17">
        <f>B1-G14</f>
        <v>0</v>
      </c>
      <c r="H15" t="str">
        <f>IF(G15&gt;0,"MANQUE",IF(G15&lt;0,"EXCEDENT",""))</f>
        <v/>
      </c>
    </row>
    <row r="17" spans="9:11" x14ac:dyDescent="0.3">
      <c r="I17" s="8" t="s">
        <v>25</v>
      </c>
      <c r="J17" s="8"/>
      <c r="K17" s="1">
        <f>P14-T14-J14</f>
        <v>14749.8</v>
      </c>
    </row>
  </sheetData>
  <conditionalFormatting sqref="F14">
    <cfRule type="cellIs" dxfId="0" priority="1" operator="not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2020-10-23T09:05:52Z</dcterms:created>
  <dcterms:modified xsi:type="dcterms:W3CDTF">2020-10-23T11:07:09Z</dcterms:modified>
</cp:coreProperties>
</file>